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668"/>
  <workbookPr defaultThemeVersion="166925"/>
  <mc:AlternateContent xmlns:mc="http://schemas.openxmlformats.org/markup-compatibility/2006">
    <mc:Choice Requires="x15">
      <x15ac:absPath xmlns:x15ac="http://schemas.microsoft.com/office/spreadsheetml/2010/11/ac" url="\\naos\documentos area presupuesto$\2019\INFORMES MENSUALES\12. DICIEMBRE\"/>
    </mc:Choice>
  </mc:AlternateContent>
  <bookViews>
    <workbookView xWindow="0" yWindow="0" windowWidth="28800" windowHeight="11685"/>
  </bookViews>
  <sheets>
    <sheet name="Hoja1" sheetId="1" r:id="rId1"/>
    <sheet name="Hoja2" sheetId="2" r:id="rId2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0" i="1" l="1"/>
  <c r="D50" i="1"/>
  <c r="L50" i="1"/>
  <c r="J50" i="1"/>
  <c r="J49" i="1"/>
  <c r="L49" i="1"/>
  <c r="K50" i="1"/>
  <c r="K49" i="1"/>
  <c r="L48" i="1"/>
  <c r="L47" i="1"/>
  <c r="L46" i="1"/>
  <c r="L45" i="1"/>
  <c r="L44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8" i="1"/>
  <c r="J48" i="1"/>
  <c r="J47" i="1"/>
  <c r="J46" i="1"/>
  <c r="J45" i="1"/>
  <c r="J44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8" i="1"/>
  <c r="I48" i="1"/>
  <c r="I47" i="1"/>
  <c r="I46" i="1"/>
  <c r="I45" i="1"/>
  <c r="I44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8" i="1"/>
  <c r="F48" i="1"/>
  <c r="F47" i="1"/>
  <c r="F46" i="1"/>
  <c r="F45" i="1"/>
  <c r="F44" i="1"/>
  <c r="F9" i="1"/>
  <c r="F10" i="1"/>
  <c r="F11" i="1"/>
  <c r="F12" i="1"/>
  <c r="F13" i="1"/>
  <c r="F14" i="1"/>
  <c r="F15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8" i="1"/>
  <c r="H49" i="1" l="1"/>
  <c r="G49" i="1"/>
  <c r="H43" i="1"/>
  <c r="G43" i="1"/>
  <c r="F43" i="1"/>
  <c r="G50" i="1" l="1"/>
  <c r="H50" i="1"/>
  <c r="F49" i="1"/>
  <c r="C49" i="1"/>
  <c r="L43" i="1" l="1"/>
  <c r="C43" i="1" l="1"/>
  <c r="E49" i="1"/>
  <c r="J43" i="1" l="1"/>
  <c r="I43" i="1"/>
  <c r="F50" i="1"/>
  <c r="I50" i="1" l="1"/>
  <c r="I49" i="1"/>
  <c r="C50" i="1" l="1"/>
</calcChain>
</file>

<file path=xl/sharedStrings.xml><?xml version="1.0" encoding="utf-8"?>
<sst xmlns="http://schemas.openxmlformats.org/spreadsheetml/2006/main" count="102" uniqueCount="99">
  <si>
    <t>INSTITUTO DISTRITAL DE RECREACIÓN Y DEPORTE</t>
  </si>
  <si>
    <t>SUBDIRECCIÓN ADMINISTRATIVA Y FINANCIERA</t>
  </si>
  <si>
    <t>SISTEMA DE PRESUPUESTO DISTRITAL - PREDIS</t>
  </si>
  <si>
    <t>EJECUCION DE RENTAS E INGRESOS</t>
  </si>
  <si>
    <t>RUBRO PRESUPUESTAL</t>
  </si>
  <si>
    <t>CODIGO</t>
  </si>
  <si>
    <t>NOMBRE</t>
  </si>
  <si>
    <t>PRESUPUESTO INICIAL</t>
  </si>
  <si>
    <t>MODIFICACIONES</t>
  </si>
  <si>
    <t>MES</t>
  </si>
  <si>
    <t>ACUMULADO</t>
  </si>
  <si>
    <t>PRESUPUESTO DEFINITIVO</t>
  </si>
  <si>
    <t>RECAUDOS</t>
  </si>
  <si>
    <t>% EJECUCIÓN PRESUPUESTAL</t>
  </si>
  <si>
    <t>SALDO POR RECAUDAR</t>
  </si>
  <si>
    <t>RECURSOS RESERVAS</t>
  </si>
  <si>
    <t>RECAUDO ACUMULADO RECURSOS RESERVAS</t>
  </si>
  <si>
    <t>INGRESOS CORRIENTES</t>
  </si>
  <si>
    <t>RECURSOS DE CAPITAL</t>
  </si>
  <si>
    <t>NO TRIBUTARIOS</t>
  </si>
  <si>
    <t>RECURSOS DEL BALANCE</t>
  </si>
  <si>
    <t>2-4-3-02</t>
  </si>
  <si>
    <t>INGRESOS</t>
  </si>
  <si>
    <t>Pago Compensatorio de Cesiones Públicas</t>
  </si>
  <si>
    <t>Pago Compensatorio Obligaciones Urbanísticas</t>
  </si>
  <si>
    <t>Aporte Ordinario</t>
  </si>
  <si>
    <t>Vigencia</t>
  </si>
  <si>
    <t>Sistema General de Participaciones</t>
  </si>
  <si>
    <t>IVA Cedido de Licores (Ley 788 de 2002)</t>
  </si>
  <si>
    <t>2-1</t>
  </si>
  <si>
    <t>2-1-2</t>
  </si>
  <si>
    <t>2-1-2-01</t>
  </si>
  <si>
    <t>2-1-2-01-09</t>
  </si>
  <si>
    <t>2-1-2-01-09-01</t>
  </si>
  <si>
    <t>2-1-2-01-09-02</t>
  </si>
  <si>
    <t>2-1-2-01-11</t>
  </si>
  <si>
    <t>2-2</t>
  </si>
  <si>
    <t>2-2-1</t>
  </si>
  <si>
    <t>2-2-1-01</t>
  </si>
  <si>
    <t>2-2-1-01-07</t>
  </si>
  <si>
    <t>2-2-1-01-07-05</t>
  </si>
  <si>
    <t>2-4</t>
  </si>
  <si>
    <t>2-4-1</t>
  </si>
  <si>
    <t>2-4-1-02</t>
  </si>
  <si>
    <t>2-4-1-02-01</t>
  </si>
  <si>
    <t>2-4-1-02-01-02</t>
  </si>
  <si>
    <t>2-4-1-02-02</t>
  </si>
  <si>
    <t>2-4-5-02</t>
  </si>
  <si>
    <t>2-4-1-02-02-01</t>
  </si>
  <si>
    <t>2-4-3-02-02</t>
  </si>
  <si>
    <t>2-4-3-03</t>
  </si>
  <si>
    <t>2-4-3-03-02</t>
  </si>
  <si>
    <t>2-4-5-02-03</t>
  </si>
  <si>
    <t>2-4-5-02-04</t>
  </si>
  <si>
    <t>.2-4-3</t>
  </si>
  <si>
    <t>.2-4-5</t>
  </si>
  <si>
    <t>.2-4-9</t>
  </si>
  <si>
    <t>Tasas y derechos administrativos</t>
  </si>
  <si>
    <t>Fondo cuenta pago Compensatorio de Cesiones Públicas</t>
  </si>
  <si>
    <t>Aprovechamiento Económico del Espacio Público</t>
  </si>
  <si>
    <t>TRANSFERENCIAS</t>
  </si>
  <si>
    <t>TRANSFERENCIAS CORRIENTES</t>
  </si>
  <si>
    <t>NACIONALES</t>
  </si>
  <si>
    <t>Transferencias corrientes para financiar competencias delegadas por la nación</t>
  </si>
  <si>
    <t>Transferencias Corrientes no Clasificadas en otro numeral rentístico</t>
  </si>
  <si>
    <t>TRANSFERENCIAS DE CAPITAL</t>
  </si>
  <si>
    <t>De Otras Entidades del Gobierno</t>
  </si>
  <si>
    <t>Nacional</t>
  </si>
  <si>
    <t>Superávit fiscal</t>
  </si>
  <si>
    <t>Depósitos</t>
  </si>
  <si>
    <t>Convenios Entidades Distritales</t>
  </si>
  <si>
    <t>Superávit fiscal no incorporado de vigencias anteriores</t>
  </si>
  <si>
    <t>Superávit fiscal de ingresos de destinación específica</t>
  </si>
  <si>
    <t>Superávit fiscal no incorporado de ingresos de destinación específica</t>
  </si>
  <si>
    <t>RENDIMIENTOS FINANCIEROS</t>
  </si>
  <si>
    <t>Recursos propios con destinación específica</t>
  </si>
  <si>
    <t>Recursos propios de libre destinación</t>
  </si>
  <si>
    <t>REINTEGROS</t>
  </si>
  <si>
    <t xml:space="preserve">Cofinanciación no especificada en otro numeral rentístico </t>
  </si>
  <si>
    <t>Distrital</t>
  </si>
  <si>
    <t>.2-5-1</t>
  </si>
  <si>
    <t>2-5-1-01</t>
  </si>
  <si>
    <t>2-5-2-05</t>
  </si>
  <si>
    <t>.2-5-4</t>
  </si>
  <si>
    <t>.2-5-2</t>
  </si>
  <si>
    <t>Participación de Propósito General</t>
  </si>
  <si>
    <t>TOTAL RENTA E INGRESOS</t>
  </si>
  <si>
    <t>TOTAL TRANSFERENCIAS</t>
  </si>
  <si>
    <t>MES DICIEMBRE DE 2019</t>
  </si>
  <si>
    <t>2-1-2-02</t>
  </si>
  <si>
    <t>Contribuciones</t>
  </si>
  <si>
    <t>2-1-2-02-05</t>
  </si>
  <si>
    <t>Contribución de valorización</t>
  </si>
  <si>
    <t>2-1-2-02-05-02</t>
  </si>
  <si>
    <t>Contribución de valorización de vigencias anteriores</t>
  </si>
  <si>
    <t>2-1-2-02-05-02-0001</t>
  </si>
  <si>
    <t>Valorización Acuerdo 180 de 2005</t>
  </si>
  <si>
    <t>2-1-2-02-05-02-0002</t>
  </si>
  <si>
    <t>Valorización Acuerdo 523 de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</si>
</sst>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"/>
      <color theme="0"/>
      <name val="Arial"/>
      <family val="2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7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6" fontId="0" fillId="0" borderId="0" xfId="0" applyNumberFormat="1"/>
    <xf numFmtId="14" fontId="0" fillId="0" borderId="0" xfId="0" applyNumberFormat="1"/>
    <xf numFmtId="164" fontId="3" fillId="2" borderId="1" xfId="1" applyNumberFormat="1" applyFont="1" applyFill="1" applyBorder="1" applyAlignment="1">
      <alignment horizontal="center" vertical="center" wrapText="1"/>
    </xf>
    <xf numFmtId="0" fontId="0" fillId="0" borderId="0" xfId="0" applyFill="1"/>
    <xf numFmtId="0" fontId="5" fillId="0" borderId="1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6" fillId="0" borderId="0" xfId="0" applyFont="1"/>
    <xf numFmtId="164" fontId="6" fillId="0" borderId="0" xfId="1" applyNumberFormat="1" applyFont="1"/>
    <xf numFmtId="43" fontId="6" fillId="0" borderId="0" xfId="1" applyNumberFormat="1" applyFont="1" applyAlignment="1">
      <alignment horizontal="right"/>
    </xf>
    <xf numFmtId="0" fontId="6" fillId="0" borderId="0" xfId="0" applyFont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164" fontId="6" fillId="0" borderId="1" xfId="1" applyNumberFormat="1" applyFont="1" applyFill="1" applyBorder="1" applyAlignment="1">
      <alignment vertical="center"/>
    </xf>
    <xf numFmtId="0" fontId="6" fillId="0" borderId="0" xfId="0" applyFont="1" applyFill="1"/>
    <xf numFmtId="0" fontId="6" fillId="0" borderId="1" xfId="0" applyFont="1" applyFill="1" applyBorder="1" applyAlignment="1">
      <alignment vertical="center" wrapText="1"/>
    </xf>
    <xf numFmtId="14" fontId="6" fillId="0" borderId="1" xfId="0" applyNumberFormat="1" applyFont="1" applyFill="1" applyBorder="1" applyAlignment="1">
      <alignment vertical="center"/>
    </xf>
    <xf numFmtId="164" fontId="6" fillId="0" borderId="1" xfId="1" applyNumberFormat="1" applyFont="1" applyFill="1" applyBorder="1" applyAlignment="1">
      <alignment vertical="center" wrapText="1"/>
    </xf>
    <xf numFmtId="14" fontId="6" fillId="0" borderId="1" xfId="0" applyNumberFormat="1" applyFont="1" applyFill="1" applyBorder="1" applyAlignment="1">
      <alignment vertical="center" wrapText="1"/>
    </xf>
    <xf numFmtId="164" fontId="6" fillId="0" borderId="0" xfId="0" applyNumberFormat="1" applyFont="1" applyFill="1"/>
    <xf numFmtId="164" fontId="2" fillId="0" borderId="1" xfId="1" applyNumberFormat="1" applyFont="1" applyFill="1" applyBorder="1" applyAlignment="1">
      <alignment vertical="center"/>
    </xf>
    <xf numFmtId="0" fontId="4" fillId="0" borderId="0" xfId="0" applyFont="1"/>
    <xf numFmtId="164" fontId="6" fillId="0" borderId="0" xfId="0" applyNumberFormat="1" applyFont="1"/>
    <xf numFmtId="164" fontId="2" fillId="0" borderId="0" xfId="0" applyNumberFormat="1" applyFont="1"/>
    <xf numFmtId="0" fontId="6" fillId="0" borderId="1" xfId="0" applyFont="1" applyFill="1" applyBorder="1" applyAlignment="1">
      <alignment horizontal="left" vertical="center"/>
    </xf>
    <xf numFmtId="10" fontId="6" fillId="0" borderId="1" xfId="2" applyNumberFormat="1" applyFont="1" applyFill="1" applyBorder="1" applyAlignment="1">
      <alignment horizontal="right" vertical="center"/>
    </xf>
    <xf numFmtId="10" fontId="2" fillId="0" borderId="1" xfId="2" applyNumberFormat="1" applyFont="1" applyFill="1" applyBorder="1" applyAlignment="1">
      <alignment horizontal="right" vertical="center"/>
    </xf>
    <xf numFmtId="164" fontId="2" fillId="0" borderId="1" xfId="1" applyNumberFormat="1" applyFont="1" applyFill="1" applyBorder="1"/>
    <xf numFmtId="14" fontId="2" fillId="0" borderId="3" xfId="0" applyNumberFormat="1" applyFont="1" applyFill="1" applyBorder="1" applyAlignment="1">
      <alignment horizontal="center" vertical="center"/>
    </xf>
    <xf numFmtId="14" fontId="2" fillId="0" borderId="4" xfId="0" applyNumberFormat="1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43" fontId="3" fillId="2" borderId="1" xfId="1" applyNumberFormat="1" applyFont="1" applyFill="1" applyBorder="1" applyAlignment="1">
      <alignment horizontal="center" vertical="center" wrapText="1"/>
    </xf>
    <xf numFmtId="164" fontId="3" fillId="2" borderId="1" xfId="1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0"/>
  <sheetViews>
    <sheetView tabSelected="1" workbookViewId="0">
      <pane ySplit="7" topLeftCell="A25" activePane="bottomLeft" state="frozen"/>
      <selection pane="bottomLeft" activeCell="L50" sqref="L50"/>
    </sheetView>
  </sheetViews>
  <sheetFormatPr baseColWidth="10" defaultRowHeight="15" x14ac:dyDescent="0.25"/>
  <cols>
    <col min="1" max="1" width="22.5703125" style="11" customWidth="1"/>
    <col min="2" max="2" width="50.85546875" style="11" customWidth="1"/>
    <col min="3" max="3" width="17.7109375" style="12" customWidth="1"/>
    <col min="4" max="4" width="16.7109375" style="12" customWidth="1"/>
    <col min="5" max="5" width="17.5703125" style="12" customWidth="1"/>
    <col min="6" max="6" width="18.140625" style="12" customWidth="1"/>
    <col min="7" max="7" width="16.85546875" style="12" bestFit="1" customWidth="1"/>
    <col min="8" max="8" width="16.28515625" style="12" bestFit="1" customWidth="1"/>
    <col min="9" max="9" width="15.7109375" style="13" customWidth="1"/>
    <col min="10" max="10" width="18.85546875" style="12" bestFit="1" customWidth="1"/>
    <col min="11" max="11" width="16.28515625" style="12" customWidth="1"/>
    <col min="12" max="12" width="18.5703125" style="12" customWidth="1"/>
    <col min="13" max="13" width="15.85546875" style="11" bestFit="1" customWidth="1"/>
    <col min="14" max="14" width="16.28515625" style="11" bestFit="1" customWidth="1"/>
  </cols>
  <sheetData>
    <row r="1" spans="1:14" x14ac:dyDescent="0.25">
      <c r="A1" s="1" t="s">
        <v>0</v>
      </c>
    </row>
    <row r="2" spans="1:14" x14ac:dyDescent="0.25">
      <c r="A2" s="2" t="s">
        <v>3</v>
      </c>
    </row>
    <row r="3" spans="1:14" x14ac:dyDescent="0.25">
      <c r="A3" s="2" t="s">
        <v>1</v>
      </c>
    </row>
    <row r="4" spans="1:14" x14ac:dyDescent="0.25">
      <c r="A4" s="2" t="s">
        <v>2</v>
      </c>
    </row>
    <row r="5" spans="1:14" x14ac:dyDescent="0.25">
      <c r="A5" s="2" t="s">
        <v>88</v>
      </c>
    </row>
    <row r="6" spans="1:14" s="3" customFormat="1" ht="23.25" customHeight="1" x14ac:dyDescent="0.25">
      <c r="A6" s="36" t="s">
        <v>4</v>
      </c>
      <c r="B6" s="36"/>
      <c r="C6" s="35" t="s">
        <v>7</v>
      </c>
      <c r="D6" s="35" t="s">
        <v>8</v>
      </c>
      <c r="E6" s="35"/>
      <c r="F6" s="35" t="s">
        <v>11</v>
      </c>
      <c r="G6" s="35" t="s">
        <v>12</v>
      </c>
      <c r="H6" s="35"/>
      <c r="I6" s="34" t="s">
        <v>13</v>
      </c>
      <c r="J6" s="35" t="s">
        <v>14</v>
      </c>
      <c r="K6" s="35" t="s">
        <v>15</v>
      </c>
      <c r="L6" s="35" t="s">
        <v>16</v>
      </c>
      <c r="M6" s="14"/>
      <c r="N6" s="14"/>
    </row>
    <row r="7" spans="1:14" s="3" customFormat="1" ht="23.25" customHeight="1" x14ac:dyDescent="0.25">
      <c r="A7" s="4" t="s">
        <v>5</v>
      </c>
      <c r="B7" s="4" t="s">
        <v>6</v>
      </c>
      <c r="C7" s="35"/>
      <c r="D7" s="7" t="s">
        <v>9</v>
      </c>
      <c r="E7" s="7" t="s">
        <v>10</v>
      </c>
      <c r="F7" s="35"/>
      <c r="G7" s="7" t="s">
        <v>9</v>
      </c>
      <c r="H7" s="7" t="s">
        <v>10</v>
      </c>
      <c r="I7" s="34"/>
      <c r="J7" s="35"/>
      <c r="K7" s="35"/>
      <c r="L7" s="35"/>
      <c r="M7" s="14"/>
      <c r="N7" s="14"/>
    </row>
    <row r="8" spans="1:14" x14ac:dyDescent="0.25">
      <c r="A8" s="27">
        <v>2</v>
      </c>
      <c r="B8" s="15" t="s">
        <v>22</v>
      </c>
      <c r="C8" s="16">
        <v>89566502000</v>
      </c>
      <c r="D8" s="16">
        <v>-9879253714</v>
      </c>
      <c r="E8" s="16">
        <v>-9879253714</v>
      </c>
      <c r="F8" s="16">
        <f>C8+E8</f>
        <v>79687248286</v>
      </c>
      <c r="G8" s="16">
        <v>6702692753</v>
      </c>
      <c r="H8" s="16">
        <v>89025527120</v>
      </c>
      <c r="I8" s="28">
        <f>H8/F8</f>
        <v>1.1171866143562221</v>
      </c>
      <c r="J8" s="16">
        <f>F8-H8</f>
        <v>-9338278834</v>
      </c>
      <c r="K8" s="16">
        <v>0</v>
      </c>
      <c r="L8" s="16">
        <f>H8+K8</f>
        <v>89025527120</v>
      </c>
      <c r="M8" s="25"/>
    </row>
    <row r="9" spans="1:14" s="8" customFormat="1" x14ac:dyDescent="0.25">
      <c r="A9" s="15" t="s">
        <v>29</v>
      </c>
      <c r="B9" s="15" t="s">
        <v>17</v>
      </c>
      <c r="C9" s="16">
        <v>33046312000</v>
      </c>
      <c r="D9" s="16">
        <v>-5977582494</v>
      </c>
      <c r="E9" s="16">
        <v>-5977582494</v>
      </c>
      <c r="F9" s="16">
        <f t="shared" ref="F9:F48" si="0">C9+E9</f>
        <v>27068729506</v>
      </c>
      <c r="G9" s="16">
        <v>5788510014</v>
      </c>
      <c r="H9" s="16">
        <v>34061876764</v>
      </c>
      <c r="I9" s="28">
        <f t="shared" ref="I9:I48" si="1">H9/F9</f>
        <v>1.2583478199983458</v>
      </c>
      <c r="J9" s="16">
        <f t="shared" ref="J9:J48" si="2">F9-H9</f>
        <v>-6993147258</v>
      </c>
      <c r="K9" s="16">
        <v>0</v>
      </c>
      <c r="L9" s="16">
        <f t="shared" ref="L9:L48" si="3">H9+K9</f>
        <v>34061876764</v>
      </c>
      <c r="M9" s="25"/>
      <c r="N9" s="17"/>
    </row>
    <row r="10" spans="1:14" s="8" customFormat="1" x14ac:dyDescent="0.25">
      <c r="A10" s="15" t="s">
        <v>30</v>
      </c>
      <c r="B10" s="9" t="s">
        <v>19</v>
      </c>
      <c r="C10" s="16">
        <v>33046312000</v>
      </c>
      <c r="D10" s="16">
        <v>-5977582494</v>
      </c>
      <c r="E10" s="16">
        <v>-5977582494</v>
      </c>
      <c r="F10" s="16">
        <f t="shared" si="0"/>
        <v>27068729506</v>
      </c>
      <c r="G10" s="16">
        <v>5788510014</v>
      </c>
      <c r="H10" s="16">
        <v>34061876764</v>
      </c>
      <c r="I10" s="28">
        <f t="shared" si="1"/>
        <v>1.2583478199983458</v>
      </c>
      <c r="J10" s="16">
        <f t="shared" si="2"/>
        <v>-6993147258</v>
      </c>
      <c r="K10" s="16">
        <v>0</v>
      </c>
      <c r="L10" s="16">
        <f t="shared" si="3"/>
        <v>34061876764</v>
      </c>
      <c r="M10" s="25"/>
      <c r="N10" s="17"/>
    </row>
    <row r="11" spans="1:14" s="8" customFormat="1" x14ac:dyDescent="0.25">
      <c r="A11" s="15" t="s">
        <v>31</v>
      </c>
      <c r="B11" s="9" t="s">
        <v>57</v>
      </c>
      <c r="C11" s="16">
        <v>33046312000</v>
      </c>
      <c r="D11" s="16">
        <v>-5977582494</v>
      </c>
      <c r="E11" s="16">
        <v>-5977582494</v>
      </c>
      <c r="F11" s="16">
        <f t="shared" si="0"/>
        <v>27068729506</v>
      </c>
      <c r="G11" s="16">
        <v>5788510014</v>
      </c>
      <c r="H11" s="16">
        <v>33904300841</v>
      </c>
      <c r="I11" s="28">
        <f t="shared" si="1"/>
        <v>1.252526493106551</v>
      </c>
      <c r="J11" s="16">
        <f t="shared" si="2"/>
        <v>-6835571335</v>
      </c>
      <c r="K11" s="16">
        <v>0</v>
      </c>
      <c r="L11" s="16">
        <f t="shared" si="3"/>
        <v>33904300841</v>
      </c>
      <c r="M11" s="25"/>
      <c r="N11" s="17"/>
    </row>
    <row r="12" spans="1:14" s="8" customFormat="1" x14ac:dyDescent="0.25">
      <c r="A12" s="15" t="s">
        <v>32</v>
      </c>
      <c r="B12" s="9" t="s">
        <v>58</v>
      </c>
      <c r="C12" s="16">
        <v>10912000000</v>
      </c>
      <c r="D12" s="16">
        <v>-5977582494</v>
      </c>
      <c r="E12" s="16">
        <v>-5977582494</v>
      </c>
      <c r="F12" s="16">
        <f t="shared" si="0"/>
        <v>4934417506</v>
      </c>
      <c r="G12" s="16">
        <v>4484838154</v>
      </c>
      <c r="H12" s="16">
        <v>10206794738</v>
      </c>
      <c r="I12" s="28">
        <f t="shared" si="1"/>
        <v>2.0684902981130109</v>
      </c>
      <c r="J12" s="16">
        <f t="shared" si="2"/>
        <v>-5272377232</v>
      </c>
      <c r="K12" s="16">
        <v>0</v>
      </c>
      <c r="L12" s="16">
        <f t="shared" si="3"/>
        <v>10206794738</v>
      </c>
      <c r="M12" s="25"/>
      <c r="N12" s="17"/>
    </row>
    <row r="13" spans="1:14" s="8" customFormat="1" x14ac:dyDescent="0.25">
      <c r="A13" s="15" t="s">
        <v>33</v>
      </c>
      <c r="B13" s="9" t="s">
        <v>23</v>
      </c>
      <c r="C13" s="16">
        <v>10912000000</v>
      </c>
      <c r="D13" s="16">
        <v>-5977582494</v>
      </c>
      <c r="E13" s="16">
        <v>-5977582494</v>
      </c>
      <c r="F13" s="16">
        <f t="shared" si="0"/>
        <v>4934417506</v>
      </c>
      <c r="G13" s="16">
        <v>3055620000</v>
      </c>
      <c r="H13" s="16">
        <v>5891292527</v>
      </c>
      <c r="I13" s="28">
        <f t="shared" si="1"/>
        <v>1.1939185364506528</v>
      </c>
      <c r="J13" s="16">
        <f t="shared" si="2"/>
        <v>-956875021</v>
      </c>
      <c r="K13" s="16">
        <v>0</v>
      </c>
      <c r="L13" s="16">
        <f t="shared" si="3"/>
        <v>5891292527</v>
      </c>
      <c r="M13" s="25"/>
      <c r="N13" s="17"/>
    </row>
    <row r="14" spans="1:14" s="8" customFormat="1" x14ac:dyDescent="0.25">
      <c r="A14" s="15" t="s">
        <v>34</v>
      </c>
      <c r="B14" s="9" t="s">
        <v>24</v>
      </c>
      <c r="C14" s="16">
        <v>0</v>
      </c>
      <c r="D14" s="16">
        <v>0</v>
      </c>
      <c r="E14" s="16">
        <v>0</v>
      </c>
      <c r="F14" s="16">
        <f t="shared" si="0"/>
        <v>0</v>
      </c>
      <c r="G14" s="16">
        <v>1429218154</v>
      </c>
      <c r="H14" s="16">
        <v>4315502211</v>
      </c>
      <c r="I14" s="28" t="e">
        <f t="shared" si="1"/>
        <v>#DIV/0!</v>
      </c>
      <c r="J14" s="16">
        <f t="shared" si="2"/>
        <v>-4315502211</v>
      </c>
      <c r="K14" s="16">
        <v>0</v>
      </c>
      <c r="L14" s="16">
        <f t="shared" si="3"/>
        <v>4315502211</v>
      </c>
      <c r="M14" s="25"/>
      <c r="N14" s="17"/>
    </row>
    <row r="15" spans="1:14" s="8" customFormat="1" x14ac:dyDescent="0.25">
      <c r="A15" s="15" t="s">
        <v>35</v>
      </c>
      <c r="B15" s="9" t="s">
        <v>59</v>
      </c>
      <c r="C15" s="16">
        <v>22134312000</v>
      </c>
      <c r="D15" s="16">
        <v>0</v>
      </c>
      <c r="E15" s="16">
        <v>0</v>
      </c>
      <c r="F15" s="16">
        <f t="shared" si="0"/>
        <v>22134312000</v>
      </c>
      <c r="G15" s="16">
        <v>1303671860</v>
      </c>
      <c r="H15" s="16">
        <v>23697506103</v>
      </c>
      <c r="I15" s="28">
        <f t="shared" si="1"/>
        <v>1.070623116860375</v>
      </c>
      <c r="J15" s="16">
        <f t="shared" si="2"/>
        <v>-1563194103</v>
      </c>
      <c r="K15" s="16">
        <v>0</v>
      </c>
      <c r="L15" s="16">
        <f t="shared" si="3"/>
        <v>23697506103</v>
      </c>
      <c r="M15" s="25"/>
      <c r="N15" s="17"/>
    </row>
    <row r="16" spans="1:14" s="8" customFormat="1" x14ac:dyDescent="0.25">
      <c r="A16" s="15" t="s">
        <v>89</v>
      </c>
      <c r="B16" s="9" t="s">
        <v>90</v>
      </c>
      <c r="C16" s="16">
        <v>0</v>
      </c>
      <c r="D16" s="16">
        <v>0</v>
      </c>
      <c r="E16" s="16">
        <v>0</v>
      </c>
      <c r="F16" s="16">
        <v>0</v>
      </c>
      <c r="G16" s="16">
        <v>0</v>
      </c>
      <c r="H16" s="16">
        <v>157575923</v>
      </c>
      <c r="I16" s="28" t="e">
        <f t="shared" si="1"/>
        <v>#DIV/0!</v>
      </c>
      <c r="J16" s="16">
        <f t="shared" si="2"/>
        <v>-157575923</v>
      </c>
      <c r="K16" s="16">
        <v>0</v>
      </c>
      <c r="L16" s="16">
        <f t="shared" si="3"/>
        <v>157575923</v>
      </c>
      <c r="M16" s="25"/>
      <c r="N16" s="17"/>
    </row>
    <row r="17" spans="1:14" s="8" customFormat="1" x14ac:dyDescent="0.25">
      <c r="A17" s="15" t="s">
        <v>91</v>
      </c>
      <c r="B17" s="9" t="s">
        <v>92</v>
      </c>
      <c r="C17" s="16">
        <v>0</v>
      </c>
      <c r="D17" s="16">
        <v>0</v>
      </c>
      <c r="E17" s="16">
        <v>0</v>
      </c>
      <c r="F17" s="16">
        <v>0</v>
      </c>
      <c r="G17" s="16">
        <v>0</v>
      </c>
      <c r="H17" s="16">
        <v>157575923</v>
      </c>
      <c r="I17" s="28" t="e">
        <f t="shared" si="1"/>
        <v>#DIV/0!</v>
      </c>
      <c r="J17" s="16">
        <f t="shared" si="2"/>
        <v>-157575923</v>
      </c>
      <c r="K17" s="16">
        <v>0</v>
      </c>
      <c r="L17" s="16">
        <f t="shared" si="3"/>
        <v>157575923</v>
      </c>
      <c r="M17" s="25"/>
      <c r="N17" s="17"/>
    </row>
    <row r="18" spans="1:14" s="8" customFormat="1" x14ac:dyDescent="0.25">
      <c r="A18" s="15" t="s">
        <v>93</v>
      </c>
      <c r="B18" s="9" t="s">
        <v>94</v>
      </c>
      <c r="C18" s="16">
        <v>0</v>
      </c>
      <c r="D18" s="16">
        <v>0</v>
      </c>
      <c r="E18" s="16">
        <v>0</v>
      </c>
      <c r="F18" s="16">
        <v>0</v>
      </c>
      <c r="G18" s="16">
        <v>0</v>
      </c>
      <c r="H18" s="16">
        <v>157575923</v>
      </c>
      <c r="I18" s="28" t="e">
        <f t="shared" si="1"/>
        <v>#DIV/0!</v>
      </c>
      <c r="J18" s="16">
        <f t="shared" si="2"/>
        <v>-157575923</v>
      </c>
      <c r="K18" s="16">
        <v>0</v>
      </c>
      <c r="L18" s="16">
        <f t="shared" si="3"/>
        <v>157575923</v>
      </c>
      <c r="M18" s="25"/>
      <c r="N18" s="17"/>
    </row>
    <row r="19" spans="1:14" s="8" customFormat="1" x14ac:dyDescent="0.25">
      <c r="A19" s="15" t="s">
        <v>95</v>
      </c>
      <c r="B19" s="9" t="s">
        <v>96</v>
      </c>
      <c r="C19" s="16">
        <v>0</v>
      </c>
      <c r="D19" s="16">
        <v>0</v>
      </c>
      <c r="E19" s="16">
        <v>0</v>
      </c>
      <c r="F19" s="16">
        <v>0</v>
      </c>
      <c r="G19" s="16">
        <v>0</v>
      </c>
      <c r="H19" s="16">
        <v>132906633</v>
      </c>
      <c r="I19" s="28" t="e">
        <f t="shared" si="1"/>
        <v>#DIV/0!</v>
      </c>
      <c r="J19" s="16">
        <f t="shared" si="2"/>
        <v>-132906633</v>
      </c>
      <c r="K19" s="16">
        <v>0</v>
      </c>
      <c r="L19" s="16">
        <f t="shared" si="3"/>
        <v>132906633</v>
      </c>
      <c r="M19" s="25"/>
      <c r="N19" s="17"/>
    </row>
    <row r="20" spans="1:14" s="8" customFormat="1" x14ac:dyDescent="0.25">
      <c r="A20" s="15" t="s">
        <v>97</v>
      </c>
      <c r="B20" s="9" t="s">
        <v>98</v>
      </c>
      <c r="C20" s="16">
        <v>0</v>
      </c>
      <c r="D20" s="16">
        <v>0</v>
      </c>
      <c r="E20" s="16">
        <v>0</v>
      </c>
      <c r="F20" s="16">
        <v>0</v>
      </c>
      <c r="G20" s="16">
        <v>0</v>
      </c>
      <c r="H20" s="16">
        <v>24669290</v>
      </c>
      <c r="I20" s="28" t="e">
        <f t="shared" si="1"/>
        <v>#DIV/0!</v>
      </c>
      <c r="J20" s="16">
        <f t="shared" si="2"/>
        <v>-24669290</v>
      </c>
      <c r="K20" s="16">
        <v>0</v>
      </c>
      <c r="L20" s="16">
        <f t="shared" si="3"/>
        <v>24669290</v>
      </c>
      <c r="M20" s="25"/>
      <c r="N20" s="17"/>
    </row>
    <row r="21" spans="1:14" s="8" customFormat="1" x14ac:dyDescent="0.25">
      <c r="A21" s="15" t="s">
        <v>36</v>
      </c>
      <c r="B21" s="9" t="s">
        <v>60</v>
      </c>
      <c r="C21" s="16">
        <v>5111828000</v>
      </c>
      <c r="D21" s="16">
        <v>0</v>
      </c>
      <c r="E21" s="16">
        <v>0</v>
      </c>
      <c r="F21" s="16">
        <f t="shared" si="0"/>
        <v>5111828000</v>
      </c>
      <c r="G21" s="16">
        <v>53729344</v>
      </c>
      <c r="H21" s="16">
        <v>4973191232</v>
      </c>
      <c r="I21" s="28">
        <f t="shared" si="1"/>
        <v>0.97287921894085638</v>
      </c>
      <c r="J21" s="16">
        <f t="shared" si="2"/>
        <v>138636768</v>
      </c>
      <c r="K21" s="16">
        <v>0</v>
      </c>
      <c r="L21" s="16">
        <f t="shared" si="3"/>
        <v>4973191232</v>
      </c>
      <c r="M21" s="25"/>
      <c r="N21" s="25"/>
    </row>
    <row r="22" spans="1:14" s="8" customFormat="1" x14ac:dyDescent="0.25">
      <c r="A22" s="15" t="s">
        <v>37</v>
      </c>
      <c r="B22" s="9" t="s">
        <v>61</v>
      </c>
      <c r="C22" s="16">
        <v>5111828000</v>
      </c>
      <c r="D22" s="16">
        <v>0</v>
      </c>
      <c r="E22" s="16">
        <v>0</v>
      </c>
      <c r="F22" s="16">
        <f t="shared" si="0"/>
        <v>5111828000</v>
      </c>
      <c r="G22" s="16">
        <v>53729344</v>
      </c>
      <c r="H22" s="16">
        <v>4973191232</v>
      </c>
      <c r="I22" s="28">
        <f t="shared" si="1"/>
        <v>0.97287921894085638</v>
      </c>
      <c r="J22" s="16">
        <f t="shared" si="2"/>
        <v>138636768</v>
      </c>
      <c r="K22" s="16">
        <v>0</v>
      </c>
      <c r="L22" s="16">
        <f t="shared" si="3"/>
        <v>4973191232</v>
      </c>
      <c r="M22" s="25"/>
      <c r="N22" s="17"/>
    </row>
    <row r="23" spans="1:14" s="8" customFormat="1" x14ac:dyDescent="0.25">
      <c r="A23" s="15" t="s">
        <v>38</v>
      </c>
      <c r="B23" s="9" t="s">
        <v>62</v>
      </c>
      <c r="C23" s="16">
        <v>5111828000</v>
      </c>
      <c r="D23" s="16">
        <v>0</v>
      </c>
      <c r="E23" s="16">
        <v>0</v>
      </c>
      <c r="F23" s="16">
        <f t="shared" si="0"/>
        <v>5111828000</v>
      </c>
      <c r="G23" s="16">
        <v>53729344</v>
      </c>
      <c r="H23" s="16">
        <v>4973191232</v>
      </c>
      <c r="I23" s="28">
        <f t="shared" si="1"/>
        <v>0.97287921894085638</v>
      </c>
      <c r="J23" s="16">
        <f t="shared" si="2"/>
        <v>138636768</v>
      </c>
      <c r="K23" s="16">
        <v>0</v>
      </c>
      <c r="L23" s="16">
        <f t="shared" si="3"/>
        <v>4973191232</v>
      </c>
      <c r="M23" s="25"/>
      <c r="N23" s="17"/>
    </row>
    <row r="24" spans="1:14" s="8" customFormat="1" ht="25.5" x14ac:dyDescent="0.25">
      <c r="A24" s="15" t="s">
        <v>39</v>
      </c>
      <c r="B24" s="9" t="s">
        <v>63</v>
      </c>
      <c r="C24" s="16">
        <v>5111828000</v>
      </c>
      <c r="D24" s="16">
        <v>0</v>
      </c>
      <c r="E24" s="16">
        <v>0</v>
      </c>
      <c r="F24" s="16">
        <f t="shared" si="0"/>
        <v>5111828000</v>
      </c>
      <c r="G24" s="16">
        <v>53729344</v>
      </c>
      <c r="H24" s="16">
        <v>4973191232</v>
      </c>
      <c r="I24" s="28">
        <f t="shared" si="1"/>
        <v>0.97287921894085638</v>
      </c>
      <c r="J24" s="16">
        <f t="shared" si="2"/>
        <v>138636768</v>
      </c>
      <c r="K24" s="16">
        <v>0</v>
      </c>
      <c r="L24" s="16">
        <f t="shared" si="3"/>
        <v>4973191232</v>
      </c>
      <c r="M24" s="25"/>
      <c r="N24" s="17"/>
    </row>
    <row r="25" spans="1:14" s="8" customFormat="1" ht="25.5" x14ac:dyDescent="0.25">
      <c r="A25" s="15" t="s">
        <v>40</v>
      </c>
      <c r="B25" s="9" t="s">
        <v>64</v>
      </c>
      <c r="C25" s="16">
        <v>5111828000</v>
      </c>
      <c r="D25" s="16">
        <v>0</v>
      </c>
      <c r="E25" s="16">
        <v>0</v>
      </c>
      <c r="F25" s="16">
        <f t="shared" si="0"/>
        <v>5111828000</v>
      </c>
      <c r="G25" s="16">
        <v>53729344</v>
      </c>
      <c r="H25" s="16">
        <v>4973191232</v>
      </c>
      <c r="I25" s="28">
        <f t="shared" si="1"/>
        <v>0.97287921894085638</v>
      </c>
      <c r="J25" s="16">
        <f t="shared" si="2"/>
        <v>138636768</v>
      </c>
      <c r="K25" s="16">
        <v>0</v>
      </c>
      <c r="L25" s="16">
        <f t="shared" si="3"/>
        <v>4973191232</v>
      </c>
      <c r="M25" s="25"/>
      <c r="N25" s="17"/>
    </row>
    <row r="26" spans="1:14" s="8" customFormat="1" x14ac:dyDescent="0.25">
      <c r="A26" s="15" t="s">
        <v>41</v>
      </c>
      <c r="B26" s="9" t="s">
        <v>18</v>
      </c>
      <c r="C26" s="16">
        <v>51408362000</v>
      </c>
      <c r="D26" s="16">
        <v>-3901671220</v>
      </c>
      <c r="E26" s="16">
        <v>-3901671220</v>
      </c>
      <c r="F26" s="16">
        <f t="shared" si="0"/>
        <v>47506690780</v>
      </c>
      <c r="G26" s="16">
        <v>860453395</v>
      </c>
      <c r="H26" s="16">
        <v>49990459124</v>
      </c>
      <c r="I26" s="28">
        <f t="shared" si="1"/>
        <v>1.0522824954384247</v>
      </c>
      <c r="J26" s="16">
        <f t="shared" si="2"/>
        <v>-2483768344</v>
      </c>
      <c r="K26" s="16">
        <v>0</v>
      </c>
      <c r="L26" s="16">
        <f t="shared" si="3"/>
        <v>49990459124</v>
      </c>
      <c r="M26" s="25"/>
      <c r="N26" s="17"/>
    </row>
    <row r="27" spans="1:14" s="8" customFormat="1" x14ac:dyDescent="0.25">
      <c r="A27" s="15" t="s">
        <v>42</v>
      </c>
      <c r="B27" s="9" t="s">
        <v>65</v>
      </c>
      <c r="C27" s="16">
        <v>12979917000</v>
      </c>
      <c r="D27" s="16">
        <v>-3901671220</v>
      </c>
      <c r="E27" s="16">
        <v>-3901671220</v>
      </c>
      <c r="F27" s="16">
        <f t="shared" si="0"/>
        <v>9078245780</v>
      </c>
      <c r="G27" s="16">
        <v>0</v>
      </c>
      <c r="H27" s="16">
        <v>6898971789</v>
      </c>
      <c r="I27" s="28">
        <f t="shared" si="1"/>
        <v>0.75994547362871689</v>
      </c>
      <c r="J27" s="16">
        <f t="shared" si="2"/>
        <v>2179273991</v>
      </c>
      <c r="K27" s="16">
        <v>0</v>
      </c>
      <c r="L27" s="16">
        <f t="shared" si="3"/>
        <v>6898971789</v>
      </c>
      <c r="M27" s="25"/>
      <c r="N27" s="17"/>
    </row>
    <row r="28" spans="1:14" s="8" customFormat="1" x14ac:dyDescent="0.25">
      <c r="A28" s="15" t="s">
        <v>43</v>
      </c>
      <c r="B28" s="9" t="s">
        <v>66</v>
      </c>
      <c r="C28" s="16">
        <v>12979917000</v>
      </c>
      <c r="D28" s="16">
        <v>-3901671220</v>
      </c>
      <c r="E28" s="16">
        <v>-3901671220</v>
      </c>
      <c r="F28" s="16">
        <f t="shared" si="0"/>
        <v>9078245780</v>
      </c>
      <c r="G28" s="16">
        <v>0</v>
      </c>
      <c r="H28" s="16">
        <v>6898971789</v>
      </c>
      <c r="I28" s="28">
        <f t="shared" si="1"/>
        <v>0.75994547362871689</v>
      </c>
      <c r="J28" s="16">
        <f t="shared" si="2"/>
        <v>2179273991</v>
      </c>
      <c r="K28" s="16">
        <v>0</v>
      </c>
      <c r="L28" s="16">
        <f t="shared" si="3"/>
        <v>6898971789</v>
      </c>
      <c r="M28" s="25"/>
      <c r="N28" s="17"/>
    </row>
    <row r="29" spans="1:14" s="8" customFormat="1" x14ac:dyDescent="0.25">
      <c r="A29" s="15" t="s">
        <v>44</v>
      </c>
      <c r="B29" s="9" t="s">
        <v>67</v>
      </c>
      <c r="C29" s="16">
        <v>800000000</v>
      </c>
      <c r="D29" s="16">
        <v>-355373264</v>
      </c>
      <c r="E29" s="16">
        <v>-355373264</v>
      </c>
      <c r="F29" s="16">
        <f t="shared" si="0"/>
        <v>444626736</v>
      </c>
      <c r="G29" s="16">
        <v>0</v>
      </c>
      <c r="H29" s="16">
        <v>222313368</v>
      </c>
      <c r="I29" s="28">
        <f t="shared" si="1"/>
        <v>0.5</v>
      </c>
      <c r="J29" s="16">
        <f t="shared" si="2"/>
        <v>222313368</v>
      </c>
      <c r="K29" s="16">
        <v>0</v>
      </c>
      <c r="L29" s="16">
        <f t="shared" si="3"/>
        <v>222313368</v>
      </c>
      <c r="M29" s="25"/>
      <c r="N29" s="17"/>
    </row>
    <row r="30" spans="1:14" s="8" customFormat="1" x14ac:dyDescent="0.25">
      <c r="A30" s="15" t="s">
        <v>45</v>
      </c>
      <c r="B30" s="9" t="s">
        <v>78</v>
      </c>
      <c r="C30" s="16">
        <v>800000000</v>
      </c>
      <c r="D30" s="16">
        <v>-355373264</v>
      </c>
      <c r="E30" s="16">
        <v>-355373264</v>
      </c>
      <c r="F30" s="16">
        <f t="shared" si="0"/>
        <v>444626736</v>
      </c>
      <c r="G30" s="16">
        <v>0</v>
      </c>
      <c r="H30" s="16">
        <v>222313368</v>
      </c>
      <c r="I30" s="28">
        <f t="shared" si="1"/>
        <v>0.5</v>
      </c>
      <c r="J30" s="16">
        <f t="shared" si="2"/>
        <v>222313368</v>
      </c>
      <c r="K30" s="16">
        <v>0</v>
      </c>
      <c r="L30" s="16">
        <f t="shared" si="3"/>
        <v>222313368</v>
      </c>
      <c r="M30" s="25"/>
      <c r="N30" s="17"/>
    </row>
    <row r="31" spans="1:14" s="8" customFormat="1" x14ac:dyDescent="0.25">
      <c r="A31" s="15" t="s">
        <v>46</v>
      </c>
      <c r="B31" s="10" t="s">
        <v>79</v>
      </c>
      <c r="C31" s="16">
        <v>12179917000</v>
      </c>
      <c r="D31" s="16">
        <v>-3546297956</v>
      </c>
      <c r="E31" s="16">
        <v>-3546297956</v>
      </c>
      <c r="F31" s="16">
        <f t="shared" si="0"/>
        <v>8633619044</v>
      </c>
      <c r="G31" s="16">
        <v>0</v>
      </c>
      <c r="H31" s="16">
        <v>6676658421</v>
      </c>
      <c r="I31" s="28">
        <f t="shared" si="1"/>
        <v>0.77333252567357547</v>
      </c>
      <c r="J31" s="16">
        <f t="shared" si="2"/>
        <v>1956960623</v>
      </c>
      <c r="K31" s="16">
        <v>0</v>
      </c>
      <c r="L31" s="16">
        <f t="shared" si="3"/>
        <v>6676658421</v>
      </c>
      <c r="M31" s="25"/>
      <c r="N31" s="17"/>
    </row>
    <row r="32" spans="1:14" s="8" customFormat="1" x14ac:dyDescent="0.25">
      <c r="A32" s="18" t="s">
        <v>48</v>
      </c>
      <c r="B32" s="9" t="s">
        <v>70</v>
      </c>
      <c r="C32" s="16">
        <v>12179917000</v>
      </c>
      <c r="D32" s="16">
        <v>-3546297956</v>
      </c>
      <c r="E32" s="16">
        <v>-3546297956</v>
      </c>
      <c r="F32" s="16">
        <f t="shared" si="0"/>
        <v>8633619044</v>
      </c>
      <c r="G32" s="16">
        <v>0</v>
      </c>
      <c r="H32" s="16">
        <v>6676658421</v>
      </c>
      <c r="I32" s="28">
        <f t="shared" si="1"/>
        <v>0.77333252567357547</v>
      </c>
      <c r="J32" s="16">
        <f t="shared" si="2"/>
        <v>1956960623</v>
      </c>
      <c r="K32" s="16">
        <v>0</v>
      </c>
      <c r="L32" s="16">
        <f t="shared" si="3"/>
        <v>6676658421</v>
      </c>
      <c r="M32" s="25"/>
      <c r="N32" s="17"/>
    </row>
    <row r="33" spans="1:14" s="8" customFormat="1" x14ac:dyDescent="0.25">
      <c r="A33" s="19" t="s">
        <v>54</v>
      </c>
      <c r="B33" s="10" t="s">
        <v>20</v>
      </c>
      <c r="C33" s="16">
        <v>36237932000</v>
      </c>
      <c r="D33" s="16">
        <v>0</v>
      </c>
      <c r="E33" s="16">
        <v>0</v>
      </c>
      <c r="F33" s="16">
        <f t="shared" si="0"/>
        <v>36237932000</v>
      </c>
      <c r="G33" s="16">
        <v>0</v>
      </c>
      <c r="H33" s="16">
        <v>34282240773</v>
      </c>
      <c r="I33" s="28">
        <f t="shared" si="1"/>
        <v>0.94603193065763247</v>
      </c>
      <c r="J33" s="16">
        <f t="shared" si="2"/>
        <v>1955691227</v>
      </c>
      <c r="K33" s="16">
        <v>0</v>
      </c>
      <c r="L33" s="16">
        <f t="shared" si="3"/>
        <v>34282240773</v>
      </c>
      <c r="M33" s="25"/>
      <c r="N33" s="17"/>
    </row>
    <row r="34" spans="1:14" s="8" customFormat="1" x14ac:dyDescent="0.25">
      <c r="A34" s="15" t="s">
        <v>21</v>
      </c>
      <c r="B34" s="9" t="s">
        <v>68</v>
      </c>
      <c r="C34" s="16">
        <v>22758932000</v>
      </c>
      <c r="D34" s="16">
        <v>0</v>
      </c>
      <c r="E34" s="16">
        <v>0</v>
      </c>
      <c r="F34" s="16">
        <f t="shared" si="0"/>
        <v>22758932000</v>
      </c>
      <c r="G34" s="16">
        <v>0</v>
      </c>
      <c r="H34" s="16">
        <v>20803240773</v>
      </c>
      <c r="I34" s="28">
        <f t="shared" si="1"/>
        <v>0.91406928818100952</v>
      </c>
      <c r="J34" s="16">
        <f t="shared" si="2"/>
        <v>1955691227</v>
      </c>
      <c r="K34" s="16">
        <v>0</v>
      </c>
      <c r="L34" s="16">
        <f t="shared" si="3"/>
        <v>20803240773</v>
      </c>
      <c r="M34" s="25"/>
      <c r="N34" s="17"/>
    </row>
    <row r="35" spans="1:14" s="8" customFormat="1" x14ac:dyDescent="0.25">
      <c r="A35" s="18" t="s">
        <v>49</v>
      </c>
      <c r="B35" s="10" t="s">
        <v>72</v>
      </c>
      <c r="C35" s="16">
        <v>22758932000</v>
      </c>
      <c r="D35" s="16">
        <v>0</v>
      </c>
      <c r="E35" s="16">
        <v>0</v>
      </c>
      <c r="F35" s="16">
        <f t="shared" si="0"/>
        <v>22758932000</v>
      </c>
      <c r="G35" s="16">
        <v>0</v>
      </c>
      <c r="H35" s="16">
        <v>20803240773</v>
      </c>
      <c r="I35" s="28">
        <f t="shared" si="1"/>
        <v>0.91406928818100952</v>
      </c>
      <c r="J35" s="16">
        <f t="shared" si="2"/>
        <v>1955691227</v>
      </c>
      <c r="K35" s="16">
        <v>0</v>
      </c>
      <c r="L35" s="16">
        <f t="shared" si="3"/>
        <v>20803240773</v>
      </c>
      <c r="M35" s="25"/>
      <c r="N35" s="17"/>
    </row>
    <row r="36" spans="1:14" s="8" customFormat="1" x14ac:dyDescent="0.25">
      <c r="A36" s="18" t="s">
        <v>50</v>
      </c>
      <c r="B36" s="9" t="s">
        <v>71</v>
      </c>
      <c r="C36" s="20">
        <v>13479000000</v>
      </c>
      <c r="D36" s="16">
        <v>0</v>
      </c>
      <c r="E36" s="16">
        <v>0</v>
      </c>
      <c r="F36" s="16">
        <f t="shared" si="0"/>
        <v>13479000000</v>
      </c>
      <c r="G36" s="16">
        <v>0</v>
      </c>
      <c r="H36" s="16">
        <v>13479000000</v>
      </c>
      <c r="I36" s="28">
        <f t="shared" si="1"/>
        <v>1</v>
      </c>
      <c r="J36" s="16">
        <f t="shared" si="2"/>
        <v>0</v>
      </c>
      <c r="K36" s="16">
        <v>0</v>
      </c>
      <c r="L36" s="16">
        <f t="shared" si="3"/>
        <v>13479000000</v>
      </c>
      <c r="M36" s="25"/>
      <c r="N36" s="17"/>
    </row>
    <row r="37" spans="1:14" s="8" customFormat="1" ht="15" customHeight="1" x14ac:dyDescent="0.25">
      <c r="A37" s="18" t="s">
        <v>51</v>
      </c>
      <c r="B37" s="9" t="s">
        <v>73</v>
      </c>
      <c r="C37" s="20">
        <v>13479000000</v>
      </c>
      <c r="D37" s="16">
        <v>0</v>
      </c>
      <c r="E37" s="16">
        <v>0</v>
      </c>
      <c r="F37" s="16">
        <f t="shared" si="0"/>
        <v>13479000000</v>
      </c>
      <c r="G37" s="16">
        <v>0</v>
      </c>
      <c r="H37" s="16">
        <v>13479000000</v>
      </c>
      <c r="I37" s="28">
        <f t="shared" si="1"/>
        <v>1</v>
      </c>
      <c r="J37" s="16">
        <f t="shared" si="2"/>
        <v>0</v>
      </c>
      <c r="K37" s="16">
        <v>0</v>
      </c>
      <c r="L37" s="16">
        <f t="shared" si="3"/>
        <v>13479000000</v>
      </c>
      <c r="M37" s="25"/>
      <c r="N37" s="17"/>
    </row>
    <row r="38" spans="1:14" s="8" customFormat="1" ht="15" customHeight="1" x14ac:dyDescent="0.25">
      <c r="A38" s="21" t="s">
        <v>55</v>
      </c>
      <c r="B38" s="10" t="s">
        <v>74</v>
      </c>
      <c r="C38" s="16">
        <v>1722357000</v>
      </c>
      <c r="D38" s="16">
        <v>0</v>
      </c>
      <c r="E38" s="16">
        <v>0</v>
      </c>
      <c r="F38" s="16">
        <f t="shared" si="0"/>
        <v>1722357000</v>
      </c>
      <c r="G38" s="16">
        <v>699323476</v>
      </c>
      <c r="H38" s="16">
        <v>4821032922</v>
      </c>
      <c r="I38" s="28">
        <f t="shared" si="1"/>
        <v>2.7990903871845383</v>
      </c>
      <c r="J38" s="16">
        <f t="shared" si="2"/>
        <v>-3098675922</v>
      </c>
      <c r="K38" s="16">
        <v>0</v>
      </c>
      <c r="L38" s="16">
        <f t="shared" si="3"/>
        <v>4821032922</v>
      </c>
      <c r="M38" s="25"/>
      <c r="N38" s="17"/>
    </row>
    <row r="39" spans="1:14" s="8" customFormat="1" ht="15" customHeight="1" x14ac:dyDescent="0.25">
      <c r="A39" s="15" t="s">
        <v>47</v>
      </c>
      <c r="B39" s="9" t="s">
        <v>69</v>
      </c>
      <c r="C39" s="16">
        <v>1722357000</v>
      </c>
      <c r="D39" s="16">
        <v>0</v>
      </c>
      <c r="E39" s="16">
        <v>0</v>
      </c>
      <c r="F39" s="16">
        <f t="shared" si="0"/>
        <v>1722357000</v>
      </c>
      <c r="G39" s="16">
        <v>699323476</v>
      </c>
      <c r="H39" s="16">
        <v>4821032922</v>
      </c>
      <c r="I39" s="28">
        <f t="shared" si="1"/>
        <v>2.7990903871845383</v>
      </c>
      <c r="J39" s="16">
        <f t="shared" si="2"/>
        <v>-3098675922</v>
      </c>
      <c r="K39" s="16">
        <v>0</v>
      </c>
      <c r="L39" s="16">
        <f t="shared" si="3"/>
        <v>4821032922</v>
      </c>
      <c r="M39" s="25"/>
      <c r="N39" s="17"/>
    </row>
    <row r="40" spans="1:14" s="8" customFormat="1" x14ac:dyDescent="0.25">
      <c r="A40" s="18" t="s">
        <v>52</v>
      </c>
      <c r="B40" s="9" t="s">
        <v>75</v>
      </c>
      <c r="C40" s="16">
        <v>1622357000</v>
      </c>
      <c r="D40" s="16">
        <v>0</v>
      </c>
      <c r="E40" s="16">
        <v>0</v>
      </c>
      <c r="F40" s="16">
        <f t="shared" si="0"/>
        <v>1622357000</v>
      </c>
      <c r="G40" s="16">
        <v>671076515</v>
      </c>
      <c r="H40" s="16">
        <v>4739125307</v>
      </c>
      <c r="I40" s="28">
        <f t="shared" si="1"/>
        <v>2.9211359195294255</v>
      </c>
      <c r="J40" s="16">
        <f t="shared" si="2"/>
        <v>-3116768307</v>
      </c>
      <c r="K40" s="16">
        <v>0</v>
      </c>
      <c r="L40" s="16">
        <f t="shared" si="3"/>
        <v>4739125307</v>
      </c>
      <c r="M40" s="25"/>
      <c r="N40" s="17"/>
    </row>
    <row r="41" spans="1:14" s="8" customFormat="1" x14ac:dyDescent="0.25">
      <c r="A41" s="15" t="s">
        <v>53</v>
      </c>
      <c r="B41" s="9" t="s">
        <v>76</v>
      </c>
      <c r="C41" s="16">
        <v>100000000</v>
      </c>
      <c r="D41" s="16">
        <v>0</v>
      </c>
      <c r="E41" s="16">
        <v>0</v>
      </c>
      <c r="F41" s="16">
        <f t="shared" si="0"/>
        <v>100000000</v>
      </c>
      <c r="G41" s="16">
        <v>28246961</v>
      </c>
      <c r="H41" s="16">
        <v>81907615</v>
      </c>
      <c r="I41" s="28">
        <f t="shared" si="1"/>
        <v>0.81907615</v>
      </c>
      <c r="J41" s="16">
        <f t="shared" si="2"/>
        <v>18092385</v>
      </c>
      <c r="K41" s="16">
        <v>0</v>
      </c>
      <c r="L41" s="16">
        <f t="shared" si="3"/>
        <v>81907615</v>
      </c>
      <c r="M41" s="25"/>
      <c r="N41" s="17"/>
    </row>
    <row r="42" spans="1:14" s="8" customFormat="1" x14ac:dyDescent="0.25">
      <c r="A42" s="19" t="s">
        <v>56</v>
      </c>
      <c r="B42" s="15" t="s">
        <v>77</v>
      </c>
      <c r="C42" s="16">
        <v>468156000</v>
      </c>
      <c r="D42" s="16">
        <v>0</v>
      </c>
      <c r="E42" s="16">
        <v>0</v>
      </c>
      <c r="F42" s="16">
        <f t="shared" si="0"/>
        <v>468156000</v>
      </c>
      <c r="G42" s="20">
        <v>161129919</v>
      </c>
      <c r="H42" s="16">
        <v>3988213640</v>
      </c>
      <c r="I42" s="28">
        <f t="shared" si="1"/>
        <v>8.5189843556421359</v>
      </c>
      <c r="J42" s="16">
        <f t="shared" si="2"/>
        <v>-3520057640</v>
      </c>
      <c r="K42" s="16">
        <v>0</v>
      </c>
      <c r="L42" s="16">
        <f t="shared" si="3"/>
        <v>3988213640</v>
      </c>
      <c r="M42" s="25"/>
      <c r="N42" s="22"/>
    </row>
    <row r="43" spans="1:14" s="8" customFormat="1" x14ac:dyDescent="0.25">
      <c r="A43" s="31" t="s">
        <v>86</v>
      </c>
      <c r="B43" s="32"/>
      <c r="C43" s="23">
        <f>+C8</f>
        <v>89566502000</v>
      </c>
      <c r="D43" s="16">
        <v>0</v>
      </c>
      <c r="E43" s="16">
        <v>0</v>
      </c>
      <c r="F43" s="23">
        <f>+F8</f>
        <v>79687248286</v>
      </c>
      <c r="G43" s="23">
        <f t="shared" ref="G43:H43" si="4">+G8</f>
        <v>6702692753</v>
      </c>
      <c r="H43" s="23">
        <f t="shared" si="4"/>
        <v>89025527120</v>
      </c>
      <c r="I43" s="29">
        <f t="shared" ref="I43:I50" si="5">H43/F43</f>
        <v>1.1171866143562221</v>
      </c>
      <c r="J43" s="23">
        <f t="shared" ref="J43:K50" si="6">F43-H43</f>
        <v>-9338278834</v>
      </c>
      <c r="K43" s="23">
        <v>0</v>
      </c>
      <c r="L43" s="23">
        <f t="shared" ref="L43:L50" si="7">+H43</f>
        <v>89025527120</v>
      </c>
      <c r="M43" s="25"/>
      <c r="N43" s="22"/>
    </row>
    <row r="44" spans="1:14" s="8" customFormat="1" x14ac:dyDescent="0.25">
      <c r="A44" s="15" t="s">
        <v>80</v>
      </c>
      <c r="B44" s="15" t="s">
        <v>25</v>
      </c>
      <c r="C44" s="16">
        <v>685526620000</v>
      </c>
      <c r="D44" s="16">
        <v>0</v>
      </c>
      <c r="E44" s="16">
        <v>-19402000000</v>
      </c>
      <c r="F44" s="16">
        <f t="shared" si="0"/>
        <v>666124620000</v>
      </c>
      <c r="G44" s="16">
        <v>49395189456</v>
      </c>
      <c r="H44" s="16">
        <v>294778468296</v>
      </c>
      <c r="I44" s="28">
        <f t="shared" si="1"/>
        <v>0.44252750828516141</v>
      </c>
      <c r="J44" s="16">
        <f t="shared" si="2"/>
        <v>371346151704</v>
      </c>
      <c r="K44" s="16">
        <v>314515956343</v>
      </c>
      <c r="L44" s="16">
        <f t="shared" si="3"/>
        <v>609294424639</v>
      </c>
      <c r="M44" s="25"/>
      <c r="N44" s="17"/>
    </row>
    <row r="45" spans="1:14" s="8" customFormat="1" x14ac:dyDescent="0.25">
      <c r="A45" s="15" t="s">
        <v>81</v>
      </c>
      <c r="B45" s="15" t="s">
        <v>26</v>
      </c>
      <c r="C45" s="16">
        <v>685526620000</v>
      </c>
      <c r="D45" s="16">
        <v>0</v>
      </c>
      <c r="E45" s="16">
        <v>-19402000000</v>
      </c>
      <c r="F45" s="16">
        <f t="shared" si="0"/>
        <v>666124620000</v>
      </c>
      <c r="G45" s="16">
        <v>49395189456</v>
      </c>
      <c r="H45" s="16">
        <v>294778468296</v>
      </c>
      <c r="I45" s="28">
        <f t="shared" si="1"/>
        <v>0.44252750828516141</v>
      </c>
      <c r="J45" s="16">
        <f t="shared" si="2"/>
        <v>371346151704</v>
      </c>
      <c r="K45" s="16">
        <v>314515956343</v>
      </c>
      <c r="L45" s="16">
        <f t="shared" si="3"/>
        <v>609294424639</v>
      </c>
      <c r="M45" s="25"/>
      <c r="N45" s="17"/>
    </row>
    <row r="46" spans="1:14" s="8" customFormat="1" x14ac:dyDescent="0.25">
      <c r="A46" s="15" t="s">
        <v>84</v>
      </c>
      <c r="B46" s="15" t="s">
        <v>27</v>
      </c>
      <c r="C46" s="16">
        <v>17024138000</v>
      </c>
      <c r="D46" s="16">
        <v>0</v>
      </c>
      <c r="E46" s="16">
        <v>3003619031</v>
      </c>
      <c r="F46" s="16">
        <f t="shared" si="0"/>
        <v>20027757031</v>
      </c>
      <c r="G46" s="16">
        <v>5269287187</v>
      </c>
      <c r="H46" s="16">
        <v>16932830096</v>
      </c>
      <c r="I46" s="28">
        <f t="shared" si="1"/>
        <v>0.84546812055840748</v>
      </c>
      <c r="J46" s="16">
        <f t="shared" si="2"/>
        <v>3094926935</v>
      </c>
      <c r="K46" s="16">
        <v>2934743131</v>
      </c>
      <c r="L46" s="16">
        <f t="shared" si="3"/>
        <v>19867573227</v>
      </c>
      <c r="M46" s="25"/>
      <c r="N46" s="17"/>
    </row>
    <row r="47" spans="1:14" s="8" customFormat="1" x14ac:dyDescent="0.25">
      <c r="A47" s="15" t="s">
        <v>82</v>
      </c>
      <c r="B47" s="15" t="s">
        <v>85</v>
      </c>
      <c r="C47" s="16">
        <v>17024138000</v>
      </c>
      <c r="D47" s="16">
        <v>0</v>
      </c>
      <c r="E47" s="16">
        <v>3003619031</v>
      </c>
      <c r="F47" s="16">
        <f t="shared" si="0"/>
        <v>20027757031</v>
      </c>
      <c r="G47" s="16">
        <v>5269287187</v>
      </c>
      <c r="H47" s="16">
        <v>16932830096</v>
      </c>
      <c r="I47" s="28">
        <f t="shared" si="1"/>
        <v>0.84546812055840748</v>
      </c>
      <c r="J47" s="16">
        <f t="shared" si="2"/>
        <v>3094926935</v>
      </c>
      <c r="K47" s="16">
        <v>2934743131</v>
      </c>
      <c r="L47" s="16">
        <f t="shared" si="3"/>
        <v>19867573227</v>
      </c>
      <c r="M47" s="25"/>
      <c r="N47" s="17"/>
    </row>
    <row r="48" spans="1:14" s="8" customFormat="1" x14ac:dyDescent="0.25">
      <c r="A48" s="15" t="s">
        <v>83</v>
      </c>
      <c r="B48" s="15" t="s">
        <v>28</v>
      </c>
      <c r="C48" s="16">
        <v>4513204000</v>
      </c>
      <c r="D48" s="16">
        <v>0</v>
      </c>
      <c r="E48" s="16">
        <v>0</v>
      </c>
      <c r="F48" s="16">
        <f t="shared" si="0"/>
        <v>4513204000</v>
      </c>
      <c r="G48" s="16">
        <v>84363258</v>
      </c>
      <c r="H48" s="16">
        <v>4423987459</v>
      </c>
      <c r="I48" s="28">
        <f t="shared" si="1"/>
        <v>0.98023210539563466</v>
      </c>
      <c r="J48" s="16">
        <f t="shared" si="2"/>
        <v>89216541</v>
      </c>
      <c r="K48" s="16">
        <v>89216541</v>
      </c>
      <c r="L48" s="16">
        <f t="shared" si="3"/>
        <v>4513204000</v>
      </c>
      <c r="M48" s="25"/>
      <c r="N48" s="17"/>
    </row>
    <row r="49" spans="1:14" s="24" customFormat="1" x14ac:dyDescent="0.25">
      <c r="A49" s="33" t="s">
        <v>87</v>
      </c>
      <c r="B49" s="33"/>
      <c r="C49" s="30">
        <f>C44+C46+C48</f>
        <v>707063962000</v>
      </c>
      <c r="D49" s="16">
        <v>0</v>
      </c>
      <c r="E49" s="30">
        <f t="shared" ref="E49" si="8">E44+E46+E48</f>
        <v>-16398380969</v>
      </c>
      <c r="F49" s="30">
        <f>F44+F46+F48</f>
        <v>690665581031</v>
      </c>
      <c r="G49" s="30">
        <f t="shared" ref="G49:H49" si="9">G44+G46+G48</f>
        <v>54748839901</v>
      </c>
      <c r="H49" s="30">
        <f t="shared" si="9"/>
        <v>316135285851</v>
      </c>
      <c r="I49" s="29">
        <f t="shared" si="5"/>
        <v>0.45772555420973049</v>
      </c>
      <c r="J49" s="23">
        <f>F49-H49</f>
        <v>374530295180</v>
      </c>
      <c r="K49" s="23">
        <f>+K44+K46+K48</f>
        <v>317539916015</v>
      </c>
      <c r="L49" s="23">
        <f>+L44+L46+L48</f>
        <v>633675201866</v>
      </c>
      <c r="M49" s="25"/>
      <c r="N49" s="26"/>
    </row>
    <row r="50" spans="1:14" s="24" customFormat="1" x14ac:dyDescent="0.25">
      <c r="A50" s="33" t="s">
        <v>86</v>
      </c>
      <c r="B50" s="33"/>
      <c r="C50" s="30">
        <f>+C43+C49</f>
        <v>796630464000</v>
      </c>
      <c r="D50" s="23">
        <f>+D43+D8</f>
        <v>-9879253714</v>
      </c>
      <c r="E50" s="23">
        <f>+E8+E49</f>
        <v>-26277634683</v>
      </c>
      <c r="F50" s="30">
        <f>+F43+F49</f>
        <v>770352829317</v>
      </c>
      <c r="G50" s="30">
        <f t="shared" ref="G50:H50" si="10">+G43+G49</f>
        <v>61451532654</v>
      </c>
      <c r="H50" s="30">
        <f t="shared" si="10"/>
        <v>405160812971</v>
      </c>
      <c r="I50" s="29">
        <f t="shared" si="5"/>
        <v>0.52594187695814432</v>
      </c>
      <c r="J50" s="23">
        <f>F50-H50</f>
        <v>365192016346</v>
      </c>
      <c r="K50" s="23">
        <f>+K49</f>
        <v>317539916015</v>
      </c>
      <c r="L50" s="23">
        <f>+L49+L43</f>
        <v>722700728986</v>
      </c>
      <c r="M50" s="25"/>
      <c r="N50" s="1"/>
    </row>
  </sheetData>
  <mergeCells count="12">
    <mergeCell ref="K6:K7"/>
    <mergeCell ref="L6:L7"/>
    <mergeCell ref="A6:B6"/>
    <mergeCell ref="C6:C7"/>
    <mergeCell ref="D6:E6"/>
    <mergeCell ref="F6:F7"/>
    <mergeCell ref="G6:H6"/>
    <mergeCell ref="A43:B43"/>
    <mergeCell ref="A49:B49"/>
    <mergeCell ref="A50:B50"/>
    <mergeCell ref="I6:I7"/>
    <mergeCell ref="J6:J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28"/>
  <sheetViews>
    <sheetView workbookViewId="0">
      <selection activeCell="B25" sqref="B25"/>
    </sheetView>
  </sheetViews>
  <sheetFormatPr baseColWidth="10" defaultRowHeight="15" x14ac:dyDescent="0.25"/>
  <sheetData>
    <row r="2" spans="1:1" x14ac:dyDescent="0.25">
      <c r="A2" s="5"/>
    </row>
    <row r="3" spans="1:1" x14ac:dyDescent="0.25">
      <c r="A3" s="5"/>
    </row>
    <row r="26" spans="1:1" x14ac:dyDescent="0.25">
      <c r="A26" s="6"/>
    </row>
    <row r="27" spans="1:1" x14ac:dyDescent="0.25">
      <c r="A27" s="6"/>
    </row>
    <row r="28" spans="1:1" x14ac:dyDescent="0.25">
      <c r="A28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Leidy Milena Urrego Acosta</dc:creator>
  <cp:lastModifiedBy>Leidy Milena Urrego Acosta</cp:lastModifiedBy>
  <dcterms:created xsi:type="dcterms:W3CDTF">2018-12-21T16:38:24Z</dcterms:created>
  <dcterms:modified xsi:type="dcterms:W3CDTF">2020-01-14T15:45:06Z</dcterms:modified>
</cp:coreProperties>
</file>